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nnuhusid.sharepoint.com/data/Shared Documents/doku/Kunningarbókin/Kap. 4 Lønartalvur/Gamlar lønartalvur/Talvur 2020/FHMF/"/>
    </mc:Choice>
  </mc:AlternateContent>
  <xr:revisionPtr revIDLastSave="61" documentId="8_{A95242B8-BAEC-4022-B62F-97C41FF281FE}" xr6:coauthVersionLast="45" xr6:coauthVersionMax="45" xr10:uidLastSave="{2BA6C1B7-4172-4A6D-9662-2BE8FFA19357}"/>
  <bookViews>
    <workbookView xWindow="4170" yWindow="3270" windowWidth="21780" windowHeight="17715" xr2:uid="{00000000-000D-0000-FFFF-FFFF00000000}"/>
  </bookViews>
  <sheets>
    <sheet name="Ark1" sheetId="1" r:id="rId1"/>
    <sheet name="Ark2" sheetId="2" r:id="rId2"/>
    <sheet name="Ark3" sheetId="3" r:id="rId3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0" i="1" l="1"/>
  <c r="C64" i="1" l="1"/>
  <c r="E84" i="1" s="1"/>
  <c r="E83" i="1"/>
  <c r="E81" i="1"/>
  <c r="E79" i="1"/>
  <c r="E33" i="1" l="1"/>
  <c r="E32" i="1"/>
  <c r="D8" i="1" l="1"/>
  <c r="D6" i="1"/>
  <c r="E14" i="1" l="1"/>
  <c r="E13" i="1"/>
  <c r="E12" i="1"/>
  <c r="E11" i="1"/>
  <c r="D59" i="1" l="1"/>
  <c r="D58" i="1"/>
  <c r="D57" i="1"/>
  <c r="D56" i="1"/>
  <c r="D55" i="1"/>
  <c r="E40" i="1"/>
  <c r="E37" i="1"/>
  <c r="E36" i="1"/>
  <c r="E27" i="1"/>
  <c r="E26" i="1"/>
  <c r="E24" i="1"/>
  <c r="E23" i="1"/>
  <c r="E22" i="1"/>
  <c r="E21" i="1"/>
  <c r="E18" i="1"/>
  <c r="E8" i="1"/>
  <c r="E7" i="1"/>
  <c r="E6" i="1"/>
  <c r="E5" i="1"/>
  <c r="E59" i="1" l="1"/>
  <c r="E58" i="1"/>
  <c r="E56" i="1"/>
  <c r="E68" i="1"/>
  <c r="E74" i="1"/>
  <c r="E57" i="1"/>
  <c r="E55" i="1"/>
  <c r="E42" i="1"/>
  <c r="E50" i="1"/>
  <c r="E44" i="1" s="1"/>
  <c r="E49" i="1"/>
  <c r="E48" i="1"/>
  <c r="E71" i="1" l="1"/>
  <c r="E66" i="1"/>
  <c r="E72" i="1"/>
  <c r="E67" i="1"/>
  <c r="E41" i="1"/>
</calcChain>
</file>

<file path=xl/sharedStrings.xml><?xml version="1.0" encoding="utf-8"?>
<sst xmlns="http://schemas.openxmlformats.org/spreadsheetml/2006/main" count="100" uniqueCount="83">
  <si>
    <t>Longri útbúgving</t>
  </si>
  <si>
    <t>Styttri útbúgving</t>
  </si>
  <si>
    <t xml:space="preserve"> - við 3 ára starvstíð</t>
  </si>
  <si>
    <t>Yvirtíðarlønir:</t>
  </si>
  <si>
    <t>Fyrstu 4 tímarnar</t>
  </si>
  <si>
    <t>+   35%</t>
  </si>
  <si>
    <t>Næstu 3 tímarnar</t>
  </si>
  <si>
    <t>+   60%</t>
  </si>
  <si>
    <t>Fylgjandi tímar</t>
  </si>
  <si>
    <t>+ 100%</t>
  </si>
  <si>
    <t>Leygar-, sunnu- og halgidagar</t>
  </si>
  <si>
    <t>grundlógardg., 1. nov., jólaaftan eru frídagar eftir kl. 12.00</t>
  </si>
  <si>
    <t>og arbeiði í mattíð</t>
  </si>
  <si>
    <t>Viðbøtur: + hesi % av handverkaralønini.</t>
  </si>
  <si>
    <t>Amboðspeningur</t>
  </si>
  <si>
    <t>Skitiarbeiðspeningur</t>
  </si>
  <si>
    <t>Bergholsarbeiði</t>
  </si>
  <si>
    <t>Dampketilsarbeiði</t>
  </si>
  <si>
    <t xml:space="preserve">Olju-og lýsitangaarbeiði og </t>
  </si>
  <si>
    <t>arbeiði í smáum tangum</t>
  </si>
  <si>
    <t>Skittfiska- og sildalastarbeiði</t>
  </si>
  <si>
    <t>Vanliga arbeiðsvikan er 40 tímar</t>
  </si>
  <si>
    <t>Bakarar:</t>
  </si>
  <si>
    <t>Servisufak:</t>
  </si>
  <si>
    <t>Leygardag kl. 08 - 14</t>
  </si>
  <si>
    <t>aftaná kl. 14</t>
  </si>
  <si>
    <t>Skiftisarbeiði:</t>
  </si>
  <si>
    <t>1. bólkur</t>
  </si>
  <si>
    <t>2. bólkur</t>
  </si>
  <si>
    <t>3. bólkur</t>
  </si>
  <si>
    <r>
      <t>Serarbeiðarar:</t>
    </r>
    <r>
      <rPr>
        <sz val="10"/>
        <rFont val="Arial"/>
        <family val="2"/>
      </rPr>
      <t xml:space="preserve"> (við útbúgving)</t>
    </r>
  </si>
  <si>
    <r>
      <t xml:space="preserve">Serarbeiðarar: </t>
    </r>
    <r>
      <rPr>
        <sz val="10"/>
        <rFont val="Arial"/>
        <family val="2"/>
      </rPr>
      <t>(uttan útbúgving)</t>
    </r>
  </si>
  <si>
    <t>1. árið</t>
  </si>
  <si>
    <t>2. árið</t>
  </si>
  <si>
    <t>3. árið</t>
  </si>
  <si>
    <t>4. árið</t>
  </si>
  <si>
    <t>LÆRLINGALØNIR</t>
  </si>
  <si>
    <t>Um tíman</t>
  </si>
  <si>
    <t>Um vikuna</t>
  </si>
  <si>
    <t>2. árið 40%</t>
  </si>
  <si>
    <t>5. árið 70%</t>
  </si>
  <si>
    <t>Pensiónsgrunnur (lærlingar):</t>
  </si>
  <si>
    <t>Fyri yvirarbeiði verður øll læruárini goldið</t>
  </si>
  <si>
    <t xml:space="preserve">serarbeið.løn á 1. ári </t>
  </si>
  <si>
    <t>+ hesi %</t>
  </si>
  <si>
    <t>Leygardag:</t>
  </si>
  <si>
    <t>Fyrstu 5 tímarnar</t>
  </si>
  <si>
    <t>Sunnu- og halgidagar:</t>
  </si>
  <si>
    <t>Lærlingaviðbøtur fyri forskotna tíð</t>
  </si>
  <si>
    <t>Bakaralærlingar</t>
  </si>
  <si>
    <t>Allar dagar kl. 18.00 - 04.00</t>
  </si>
  <si>
    <t>Sunnu- og halgidagar kl. 00.00 - 24.00</t>
  </si>
  <si>
    <t>og frídagar</t>
  </si>
  <si>
    <t>Kokka- og tænaralærlingar</t>
  </si>
  <si>
    <t>Gerandisdagar kl. 18.00 - 06.00</t>
  </si>
  <si>
    <t>Frisørlærlingar</t>
  </si>
  <si>
    <t>Sunnudagar verða goldnir eins og yvirtíð hjá lærlingum</t>
  </si>
  <si>
    <t>ANNAÐ</t>
  </si>
  <si>
    <t>Gjøld sbrt. sáttmála:</t>
  </si>
  <si>
    <t>Pensiónsgrunnur</t>
  </si>
  <si>
    <t>Lógarásett gjøld</t>
  </si>
  <si>
    <t>Samhaldsfasti</t>
  </si>
  <si>
    <t>ALS gjald frá 01.01.2012</t>
  </si>
  <si>
    <t>Barsilsskipan</t>
  </si>
  <si>
    <t xml:space="preserve">Frítíðarløn </t>
  </si>
  <si>
    <t>Føroya Arbeiðsgevarafelag/Føroya Handverksmeistarafelag</t>
  </si>
  <si>
    <t>tlf./fax 309900/309901</t>
  </si>
  <si>
    <t>Føroya Handverkarafelag  /  Landsfelag Handverkaranna</t>
  </si>
  <si>
    <t>tlf./fax 312120/320420                     tlf./fax 354800/354801</t>
  </si>
  <si>
    <t>SVEINALØNIR</t>
  </si>
  <si>
    <t>Um mánaðin</t>
  </si>
  <si>
    <t>1. árið 35%</t>
  </si>
  <si>
    <t>3. árið 50%</t>
  </si>
  <si>
    <t>4. árið 60%</t>
  </si>
  <si>
    <t>13%</t>
  </si>
  <si>
    <t>+ 55%</t>
  </si>
  <si>
    <t>+ 70%</t>
  </si>
  <si>
    <t>Kl. 04-06 vanligar yrkadagar</t>
  </si>
  <si>
    <t>Kl. 04-06 leygardag og halgidagar</t>
  </si>
  <si>
    <t>Nr. 72</t>
  </si>
  <si>
    <t>LØNARTALVA  - 1. januar 2021</t>
  </si>
  <si>
    <t>1. mai, ólavsøkudagur og nýggjársaftan eru heilir frídagar. Flaggdagur,</t>
  </si>
  <si>
    <t>VITAN (Eftirútbúgvingargr.) 2 x 0,07 %/tím.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</si>
</sst>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._-;\-* #,##0.00\ _k_r_._-;_-* &quot;-&quot;??\ _k_r_._-;_-@_-"/>
    <numFmt numFmtId="165" formatCode="&quot;kr&quot;\ #,##0.00"/>
    <numFmt numFmtId="166" formatCode="&quot;kr&quot;\ #,##0.00_);[Red]\(&quot;kr&quot;\ #,##0.00\)"/>
    <numFmt numFmtId="167" formatCode="#,##0.00\ &quot;kr.&quot;"/>
  </numFmts>
  <fonts count="7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5" fontId="0" fillId="0" borderId="0" xfId="0" applyNumberFormat="1"/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10" fontId="0" fillId="0" borderId="0" xfId="0" applyNumberFormat="1"/>
    <xf numFmtId="165" fontId="3" fillId="0" borderId="0" xfId="0" applyNumberFormat="1" applyFont="1"/>
    <xf numFmtId="166" fontId="0" fillId="0" borderId="0" xfId="0" applyNumberFormat="1"/>
    <xf numFmtId="165" fontId="2" fillId="0" borderId="0" xfId="0" applyNumberFormat="1" applyFont="1"/>
    <xf numFmtId="4" fontId="3" fillId="0" borderId="0" xfId="0" applyNumberFormat="1" applyFont="1"/>
    <xf numFmtId="9" fontId="0" fillId="0" borderId="0" xfId="0" applyNumberFormat="1"/>
    <xf numFmtId="49" fontId="0" fillId="0" borderId="0" xfId="0" applyNumberFormat="1"/>
    <xf numFmtId="0" fontId="1" fillId="0" borderId="0" xfId="0" applyFont="1"/>
    <xf numFmtId="165" fontId="1" fillId="0" borderId="0" xfId="0" applyNumberFormat="1" applyFont="1"/>
    <xf numFmtId="0" fontId="3" fillId="0" borderId="0" xfId="0" applyFont="1"/>
    <xf numFmtId="0" fontId="4" fillId="0" borderId="0" xfId="0" applyFont="1"/>
    <xf numFmtId="10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164" fontId="0" fillId="0" borderId="0" xfId="1" applyFont="1"/>
    <xf numFmtId="167" fontId="0" fillId="0" borderId="0" xfId="0" applyNumberForma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2"/>
  <sheetViews>
    <sheetView tabSelected="1" topLeftCell="A37" workbookViewId="0">
      <selection activeCell="B70" sqref="B70"/>
    </sheetView>
  </sheetViews>
  <sheetFormatPr defaultRowHeight="15" x14ac:dyDescent="0.25"/>
  <cols>
    <col min="1" max="1" width="30.28515625" customWidth="1"/>
    <col min="2" max="2" width="5.7109375" customWidth="1"/>
    <col min="3" max="3" width="18" customWidth="1"/>
    <col min="4" max="4" width="9.42578125" bestFit="1" customWidth="1"/>
    <col min="5" max="5" width="11.28515625" bestFit="1" customWidth="1"/>
    <col min="7" max="7" width="10.7109375" bestFit="1" customWidth="1"/>
  </cols>
  <sheetData>
    <row r="1" spans="1:7" x14ac:dyDescent="0.25">
      <c r="A1" s="1" t="s">
        <v>80</v>
      </c>
      <c r="E1" s="2" t="s">
        <v>79</v>
      </c>
    </row>
    <row r="2" spans="1:7" x14ac:dyDescent="0.25">
      <c r="A2" s="1"/>
      <c r="E2" s="2"/>
    </row>
    <row r="3" spans="1:7" x14ac:dyDescent="0.25">
      <c r="A3" s="4" t="s">
        <v>69</v>
      </c>
      <c r="B3" s="4"/>
      <c r="C3" s="4"/>
    </row>
    <row r="4" spans="1:7" x14ac:dyDescent="0.25">
      <c r="D4" t="s">
        <v>37</v>
      </c>
      <c r="E4" s="3" t="s">
        <v>70</v>
      </c>
    </row>
    <row r="5" spans="1:7" x14ac:dyDescent="0.25">
      <c r="A5" t="s">
        <v>0</v>
      </c>
      <c r="D5" s="3">
        <v>150.77000000000001</v>
      </c>
      <c r="E5" s="3">
        <f>D5*173.33</f>
        <v>26132.959999999999</v>
      </c>
      <c r="G5" s="3"/>
    </row>
    <row r="6" spans="1:7" x14ac:dyDescent="0.25">
      <c r="A6" t="s">
        <v>2</v>
      </c>
      <c r="D6" s="3">
        <f>D5*1.025</f>
        <v>154.54</v>
      </c>
      <c r="E6" s="3">
        <f>D6*173.33</f>
        <v>26786.42</v>
      </c>
      <c r="G6" s="3"/>
    </row>
    <row r="7" spans="1:7" x14ac:dyDescent="0.25">
      <c r="A7" t="s">
        <v>1</v>
      </c>
      <c r="D7" s="3">
        <v>144.69999999999999</v>
      </c>
      <c r="E7" s="3">
        <f>D7*173.33</f>
        <v>25080.85</v>
      </c>
      <c r="G7" s="3"/>
    </row>
    <row r="8" spans="1:7" x14ac:dyDescent="0.25">
      <c r="A8" s="22" t="s">
        <v>2</v>
      </c>
      <c r="B8" s="22"/>
      <c r="C8" s="22"/>
      <c r="D8" s="3">
        <f>D7*1.025</f>
        <v>148.32</v>
      </c>
      <c r="E8" s="3">
        <f>D8*173.33</f>
        <v>25708.31</v>
      </c>
      <c r="G8" s="3"/>
    </row>
    <row r="10" spans="1:7" x14ac:dyDescent="0.25">
      <c r="A10" s="1" t="s">
        <v>3</v>
      </c>
      <c r="E10" s="3"/>
    </row>
    <row r="11" spans="1:7" x14ac:dyDescent="0.25">
      <c r="A11" t="s">
        <v>4</v>
      </c>
      <c r="D11" s="5" t="s">
        <v>5</v>
      </c>
      <c r="E11" s="3">
        <f>D5*1.35</f>
        <v>203.54</v>
      </c>
    </row>
    <row r="12" spans="1:7" x14ac:dyDescent="0.25">
      <c r="A12" t="s">
        <v>6</v>
      </c>
      <c r="D12" s="5" t="s">
        <v>7</v>
      </c>
      <c r="E12" s="3">
        <f>D5*1.6</f>
        <v>241.23</v>
      </c>
    </row>
    <row r="13" spans="1:7" x14ac:dyDescent="0.25">
      <c r="A13" t="s">
        <v>8</v>
      </c>
      <c r="D13" s="5" t="s">
        <v>9</v>
      </c>
      <c r="E13" s="3">
        <f>D5*2</f>
        <v>301.54000000000002</v>
      </c>
    </row>
    <row r="14" spans="1:7" x14ac:dyDescent="0.25">
      <c r="A14" t="s">
        <v>10</v>
      </c>
      <c r="D14" s="5" t="s">
        <v>9</v>
      </c>
      <c r="E14" s="3">
        <f>D5*2</f>
        <v>301.54000000000002</v>
      </c>
    </row>
    <row r="16" spans="1:7" x14ac:dyDescent="0.25">
      <c r="A16" t="s">
        <v>81</v>
      </c>
      <c r="C16" s="5"/>
      <c r="E16" s="3"/>
    </row>
    <row r="17" spans="1:5" x14ac:dyDescent="0.25">
      <c r="A17" t="s">
        <v>11</v>
      </c>
      <c r="E17" s="3"/>
    </row>
    <row r="18" spans="1:5" x14ac:dyDescent="0.25">
      <c r="A18" t="s">
        <v>12</v>
      </c>
      <c r="D18" s="5" t="s">
        <v>9</v>
      </c>
      <c r="E18" s="3">
        <f>D5*2</f>
        <v>301.54000000000002</v>
      </c>
    </row>
    <row r="19" spans="1:5" x14ac:dyDescent="0.25">
      <c r="E19" s="3"/>
    </row>
    <row r="20" spans="1:5" x14ac:dyDescent="0.25">
      <c r="A20" s="1" t="s">
        <v>13</v>
      </c>
      <c r="E20" s="3"/>
    </row>
    <row r="21" spans="1:5" x14ac:dyDescent="0.25">
      <c r="A21" t="s">
        <v>14</v>
      </c>
      <c r="D21" s="6">
        <v>1.4999999999999999E-2</v>
      </c>
      <c r="E21" s="3">
        <f>D21*D5</f>
        <v>2.2599999999999998</v>
      </c>
    </row>
    <row r="22" spans="1:5" x14ac:dyDescent="0.25">
      <c r="A22" t="s">
        <v>15</v>
      </c>
      <c r="D22" s="6">
        <v>5.0000000000000001E-3</v>
      </c>
      <c r="E22" s="3">
        <f>D22*D5</f>
        <v>0.75</v>
      </c>
    </row>
    <row r="23" spans="1:5" x14ac:dyDescent="0.25">
      <c r="A23" t="s">
        <v>16</v>
      </c>
      <c r="D23" s="6">
        <v>0.1</v>
      </c>
      <c r="E23" s="3">
        <f>D23*D5</f>
        <v>15.08</v>
      </c>
    </row>
    <row r="24" spans="1:5" x14ac:dyDescent="0.25">
      <c r="A24" t="s">
        <v>17</v>
      </c>
      <c r="D24" s="6">
        <v>0.1</v>
      </c>
      <c r="E24" s="3">
        <f>D24*D5</f>
        <v>15.08</v>
      </c>
    </row>
    <row r="25" spans="1:5" x14ac:dyDescent="0.25">
      <c r="A25" t="s">
        <v>18</v>
      </c>
      <c r="D25" s="6"/>
    </row>
    <row r="26" spans="1:5" x14ac:dyDescent="0.25">
      <c r="A26" t="s">
        <v>19</v>
      </c>
      <c r="D26" s="6">
        <v>0.1</v>
      </c>
      <c r="E26" s="3">
        <f>D26*D5</f>
        <v>15.08</v>
      </c>
    </row>
    <row r="27" spans="1:5" x14ac:dyDescent="0.25">
      <c r="A27" s="7" t="s">
        <v>20</v>
      </c>
      <c r="D27" s="6">
        <v>0.1</v>
      </c>
      <c r="E27" s="3">
        <f>D27*D5</f>
        <v>15.08</v>
      </c>
    </row>
    <row r="28" spans="1:5" x14ac:dyDescent="0.25">
      <c r="A28" s="7"/>
      <c r="E28" s="3"/>
    </row>
    <row r="29" spans="1:5" x14ac:dyDescent="0.25">
      <c r="A29" t="s">
        <v>21</v>
      </c>
      <c r="E29" s="3"/>
    </row>
    <row r="31" spans="1:5" x14ac:dyDescent="0.25">
      <c r="A31" s="1" t="s">
        <v>22</v>
      </c>
    </row>
    <row r="32" spans="1:5" x14ac:dyDescent="0.25">
      <c r="A32" t="s">
        <v>77</v>
      </c>
      <c r="D32" s="5" t="s">
        <v>75</v>
      </c>
      <c r="E32" s="7">
        <f>D5*1.55</f>
        <v>233.69</v>
      </c>
    </row>
    <row r="33" spans="1:7" x14ac:dyDescent="0.25">
      <c r="A33" t="s">
        <v>78</v>
      </c>
      <c r="B33" s="5"/>
      <c r="C33" s="8"/>
      <c r="D33" s="5" t="s">
        <v>76</v>
      </c>
      <c r="E33" s="7">
        <f>D5*1.7</f>
        <v>256.31</v>
      </c>
    </row>
    <row r="34" spans="1:7" x14ac:dyDescent="0.25">
      <c r="D34" s="7"/>
      <c r="E34" s="7"/>
    </row>
    <row r="35" spans="1:7" x14ac:dyDescent="0.25">
      <c r="A35" s="1" t="s">
        <v>23</v>
      </c>
      <c r="D35" s="7"/>
      <c r="E35" s="7"/>
    </row>
    <row r="36" spans="1:7" x14ac:dyDescent="0.25">
      <c r="A36" t="s">
        <v>24</v>
      </c>
      <c r="D36" s="5" t="s">
        <v>5</v>
      </c>
      <c r="E36" s="7">
        <f>D5*1.35</f>
        <v>203.54</v>
      </c>
    </row>
    <row r="37" spans="1:7" x14ac:dyDescent="0.25">
      <c r="A37" t="s">
        <v>25</v>
      </c>
      <c r="D37" s="5" t="s">
        <v>9</v>
      </c>
      <c r="E37" s="7">
        <f>D5*2</f>
        <v>301.54000000000002</v>
      </c>
    </row>
    <row r="38" spans="1:7" x14ac:dyDescent="0.25">
      <c r="D38" s="9"/>
      <c r="E38" s="9"/>
    </row>
    <row r="39" spans="1:7" x14ac:dyDescent="0.25">
      <c r="A39" s="1" t="s">
        <v>26</v>
      </c>
      <c r="D39" s="9"/>
      <c r="E39" s="9"/>
    </row>
    <row r="40" spans="1:7" x14ac:dyDescent="0.25">
      <c r="A40" t="s">
        <v>27</v>
      </c>
      <c r="E40" s="7">
        <f>D5</f>
        <v>150.77000000000001</v>
      </c>
    </row>
    <row r="41" spans="1:7" x14ac:dyDescent="0.25">
      <c r="A41" t="s">
        <v>28</v>
      </c>
      <c r="D41" s="6">
        <v>6.6299999999999998E-2</v>
      </c>
      <c r="E41" s="7">
        <f>E40*1.0663</f>
        <v>160.77000000000001</v>
      </c>
    </row>
    <row r="42" spans="1:7" x14ac:dyDescent="0.25">
      <c r="A42" t="s">
        <v>29</v>
      </c>
      <c r="D42" s="6">
        <v>9.11E-2</v>
      </c>
      <c r="E42" s="7">
        <f>E40*1.0911</f>
        <v>164.51</v>
      </c>
    </row>
    <row r="43" spans="1:7" x14ac:dyDescent="0.25">
      <c r="D43" s="7"/>
      <c r="E43" s="7"/>
    </row>
    <row r="44" spans="1:7" x14ac:dyDescent="0.25">
      <c r="A44" s="1" t="s">
        <v>30</v>
      </c>
      <c r="E44" s="10">
        <f>E50</f>
        <v>140.88999999999999</v>
      </c>
    </row>
    <row r="45" spans="1:7" x14ac:dyDescent="0.25">
      <c r="D45" s="7"/>
      <c r="E45" s="10"/>
    </row>
    <row r="46" spans="1:7" x14ac:dyDescent="0.25">
      <c r="A46" s="1" t="s">
        <v>31</v>
      </c>
      <c r="D46" s="7"/>
      <c r="E46" s="10"/>
    </row>
    <row r="47" spans="1:7" x14ac:dyDescent="0.25">
      <c r="A47" t="s">
        <v>32</v>
      </c>
      <c r="E47" s="10">
        <v>134.94</v>
      </c>
      <c r="G47" s="19"/>
    </row>
    <row r="48" spans="1:7" x14ac:dyDescent="0.25">
      <c r="A48" t="s">
        <v>33</v>
      </c>
      <c r="D48" s="6">
        <v>1.4500000000000001E-2</v>
      </c>
      <c r="E48" s="10">
        <f>E47*1.0145</f>
        <v>136.9</v>
      </c>
    </row>
    <row r="49" spans="1:5" x14ac:dyDescent="0.25">
      <c r="A49" t="s">
        <v>34</v>
      </c>
      <c r="D49" s="6">
        <v>2.92E-2</v>
      </c>
      <c r="E49" s="10">
        <f>E47*1.0292</f>
        <v>138.88</v>
      </c>
    </row>
    <row r="50" spans="1:5" x14ac:dyDescent="0.25">
      <c r="A50" t="s">
        <v>35</v>
      </c>
      <c r="D50" s="6">
        <v>4.41E-2</v>
      </c>
      <c r="E50" s="10">
        <f>E47*1.0441</f>
        <v>140.88999999999999</v>
      </c>
    </row>
    <row r="53" spans="1:5" x14ac:dyDescent="0.25">
      <c r="A53" s="1" t="s">
        <v>36</v>
      </c>
    </row>
    <row r="54" spans="1:5" x14ac:dyDescent="0.25">
      <c r="D54" t="s">
        <v>37</v>
      </c>
      <c r="E54" s="3" t="s">
        <v>38</v>
      </c>
    </row>
    <row r="55" spans="1:5" x14ac:dyDescent="0.25">
      <c r="A55" t="s">
        <v>71</v>
      </c>
      <c r="C55" s="11">
        <v>0.35</v>
      </c>
      <c r="D55" s="3">
        <f>D5*C55</f>
        <v>52.77</v>
      </c>
      <c r="E55" s="3">
        <f>D55*40</f>
        <v>2110.8000000000002</v>
      </c>
    </row>
    <row r="56" spans="1:5" x14ac:dyDescent="0.25">
      <c r="A56" t="s">
        <v>39</v>
      </c>
      <c r="C56" s="11">
        <v>0.4</v>
      </c>
      <c r="D56" s="3">
        <f>D5*C56</f>
        <v>60.31</v>
      </c>
      <c r="E56" s="3">
        <f>D56*40</f>
        <v>2412.4</v>
      </c>
    </row>
    <row r="57" spans="1:5" x14ac:dyDescent="0.25">
      <c r="A57" t="s">
        <v>72</v>
      </c>
      <c r="C57" s="11">
        <v>0.5</v>
      </c>
      <c r="D57" s="3">
        <f>D5*C57</f>
        <v>75.39</v>
      </c>
      <c r="E57" s="3">
        <f>D57*40</f>
        <v>3015.6</v>
      </c>
    </row>
    <row r="58" spans="1:5" x14ac:dyDescent="0.25">
      <c r="A58" t="s">
        <v>73</v>
      </c>
      <c r="C58" s="11">
        <v>0.6</v>
      </c>
      <c r="D58" s="3">
        <f>D5*C58</f>
        <v>90.46</v>
      </c>
      <c r="E58" s="3">
        <f>D58*40</f>
        <v>3618.4</v>
      </c>
    </row>
    <row r="59" spans="1:5" x14ac:dyDescent="0.25">
      <c r="A59" t="s">
        <v>40</v>
      </c>
      <c r="C59" s="11">
        <v>0.7</v>
      </c>
      <c r="D59" s="3">
        <f>D5*C59</f>
        <v>105.54</v>
      </c>
      <c r="E59" s="3">
        <f>D59*40</f>
        <v>4221.6000000000004</v>
      </c>
    </row>
    <row r="60" spans="1:5" x14ac:dyDescent="0.25">
      <c r="D60" s="3"/>
      <c r="E60" s="3"/>
    </row>
    <row r="61" spans="1:5" x14ac:dyDescent="0.25">
      <c r="A61" t="s">
        <v>41</v>
      </c>
      <c r="D61" s="3"/>
      <c r="E61" s="5" t="s">
        <v>74</v>
      </c>
    </row>
    <row r="62" spans="1:5" x14ac:dyDescent="0.25">
      <c r="E62" s="3"/>
    </row>
    <row r="63" spans="1:5" x14ac:dyDescent="0.25">
      <c r="A63" t="s">
        <v>42</v>
      </c>
    </row>
    <row r="64" spans="1:5" x14ac:dyDescent="0.25">
      <c r="A64" t="s">
        <v>43</v>
      </c>
      <c r="C64" s="3">
        <f>E47</f>
        <v>134.94</v>
      </c>
      <c r="D64" s="12" t="s">
        <v>44</v>
      </c>
      <c r="E64" s="3"/>
    </row>
    <row r="65" spans="1:5" x14ac:dyDescent="0.25">
      <c r="A65" s="12"/>
      <c r="E65" s="3"/>
    </row>
    <row r="66" spans="1:5" x14ac:dyDescent="0.25">
      <c r="A66" t="s">
        <v>4</v>
      </c>
      <c r="D66" s="5" t="s">
        <v>5</v>
      </c>
      <c r="E66" s="3">
        <f>C64*1.35</f>
        <v>182.17</v>
      </c>
    </row>
    <row r="67" spans="1:5" x14ac:dyDescent="0.25">
      <c r="A67" t="s">
        <v>6</v>
      </c>
      <c r="D67" s="5" t="s">
        <v>7</v>
      </c>
      <c r="E67" s="3">
        <f>C64*1.6</f>
        <v>215.9</v>
      </c>
    </row>
    <row r="68" spans="1:5" x14ac:dyDescent="0.25">
      <c r="A68" t="s">
        <v>8</v>
      </c>
      <c r="D68" s="5" t="s">
        <v>9</v>
      </c>
      <c r="E68" s="3">
        <f>C64*2</f>
        <v>269.88</v>
      </c>
    </row>
    <row r="69" spans="1:5" x14ac:dyDescent="0.25">
      <c r="D69" s="5"/>
      <c r="E69" s="3"/>
    </row>
    <row r="70" spans="1:5" x14ac:dyDescent="0.25">
      <c r="A70" s="13" t="s">
        <v>45</v>
      </c>
      <c r="E70" s="3"/>
    </row>
    <row r="71" spans="1:5" x14ac:dyDescent="0.25">
      <c r="A71" t="s">
        <v>46</v>
      </c>
      <c r="D71" s="5" t="s">
        <v>5</v>
      </c>
      <c r="E71" s="3">
        <f>C64*1.35</f>
        <v>182.17</v>
      </c>
    </row>
    <row r="72" spans="1:5" x14ac:dyDescent="0.25">
      <c r="A72" t="s">
        <v>8</v>
      </c>
      <c r="B72" s="13"/>
      <c r="D72" s="5" t="s">
        <v>7</v>
      </c>
      <c r="E72" s="3">
        <f>C64*1.6</f>
        <v>215.9</v>
      </c>
    </row>
    <row r="73" spans="1:5" x14ac:dyDescent="0.25">
      <c r="B73" s="13"/>
      <c r="D73" s="5"/>
      <c r="E73" s="3"/>
    </row>
    <row r="74" spans="1:5" x14ac:dyDescent="0.25">
      <c r="A74" s="13" t="s">
        <v>47</v>
      </c>
      <c r="D74" s="5" t="s">
        <v>9</v>
      </c>
      <c r="E74" s="3">
        <f>C64*2</f>
        <v>269.88</v>
      </c>
    </row>
    <row r="76" spans="1:5" x14ac:dyDescent="0.25">
      <c r="A76" s="1" t="s">
        <v>48</v>
      </c>
      <c r="B76" s="1"/>
    </row>
    <row r="77" spans="1:5" x14ac:dyDescent="0.25">
      <c r="A77" s="1"/>
      <c r="B77" s="1"/>
    </row>
    <row r="78" spans="1:5" x14ac:dyDescent="0.25">
      <c r="A78" s="14" t="s">
        <v>49</v>
      </c>
      <c r="B78" s="13"/>
    </row>
    <row r="79" spans="1:5" x14ac:dyDescent="0.25">
      <c r="A79" s="3" t="s">
        <v>50</v>
      </c>
      <c r="D79" s="6">
        <v>0.26450000000000001</v>
      </c>
      <c r="E79" s="8">
        <f>C64*0.2645</f>
        <v>35.69</v>
      </c>
    </row>
    <row r="80" spans="1:5" x14ac:dyDescent="0.25">
      <c r="A80" s="3" t="s">
        <v>51</v>
      </c>
    </row>
    <row r="81" spans="1:5" x14ac:dyDescent="0.25">
      <c r="A81" s="3" t="s">
        <v>52</v>
      </c>
      <c r="D81" s="6">
        <v>0.18890000000000001</v>
      </c>
      <c r="E81" s="8">
        <f>C64*0.1889</f>
        <v>25.49</v>
      </c>
    </row>
    <row r="82" spans="1:5" x14ac:dyDescent="0.25">
      <c r="A82" s="14" t="s">
        <v>53</v>
      </c>
      <c r="B82" s="13"/>
      <c r="C82" s="13"/>
    </row>
    <row r="83" spans="1:5" x14ac:dyDescent="0.25">
      <c r="A83" s="3" t="s">
        <v>54</v>
      </c>
      <c r="D83" s="6">
        <v>3.0300000000000001E-2</v>
      </c>
      <c r="E83" s="8">
        <f>C64*0.0303</f>
        <v>4.09</v>
      </c>
    </row>
    <row r="84" spans="1:5" x14ac:dyDescent="0.25">
      <c r="A84" s="3" t="s">
        <v>10</v>
      </c>
      <c r="B84" s="1"/>
      <c r="D84" s="6">
        <v>4.1599999999999998E-2</v>
      </c>
      <c r="E84" s="8">
        <f>C64*0.0416</f>
        <v>5.61</v>
      </c>
    </row>
    <row r="85" spans="1:5" x14ac:dyDescent="0.25">
      <c r="A85" s="14" t="s">
        <v>55</v>
      </c>
      <c r="B85" s="13"/>
    </row>
    <row r="86" spans="1:5" x14ac:dyDescent="0.25">
      <c r="A86" s="3" t="s">
        <v>56</v>
      </c>
    </row>
    <row r="87" spans="1:5" x14ac:dyDescent="0.25">
      <c r="E87" s="3"/>
    </row>
    <row r="88" spans="1:5" x14ac:dyDescent="0.25">
      <c r="A88" s="1" t="s">
        <v>57</v>
      </c>
      <c r="D88" s="3"/>
      <c r="E88" s="3"/>
    </row>
    <row r="89" spans="1:5" x14ac:dyDescent="0.25">
      <c r="A89" s="13" t="s">
        <v>58</v>
      </c>
      <c r="B89" s="15"/>
      <c r="D89" s="3"/>
      <c r="E89" s="6"/>
    </row>
    <row r="90" spans="1:5" x14ac:dyDescent="0.25">
      <c r="A90" t="s">
        <v>82</v>
      </c>
      <c r="D90" s="3"/>
      <c r="E90" s="20">
        <f>D5*0.0007</f>
        <v>0.11</v>
      </c>
    </row>
    <row r="91" spans="1:5" x14ac:dyDescent="0.25">
      <c r="A91" t="s">
        <v>59</v>
      </c>
      <c r="E91" s="6">
        <v>0.13</v>
      </c>
    </row>
    <row r="92" spans="1:5" x14ac:dyDescent="0.25">
      <c r="E92" s="6"/>
    </row>
    <row r="93" spans="1:5" x14ac:dyDescent="0.25">
      <c r="A93" s="16" t="s">
        <v>60</v>
      </c>
      <c r="B93" s="15"/>
      <c r="D93" s="3"/>
      <c r="E93" s="6"/>
    </row>
    <row r="94" spans="1:5" x14ac:dyDescent="0.25">
      <c r="A94" t="s">
        <v>61</v>
      </c>
      <c r="E94" s="17">
        <v>0.03</v>
      </c>
    </row>
    <row r="95" spans="1:5" x14ac:dyDescent="0.25">
      <c r="A95" s="15" t="s">
        <v>62</v>
      </c>
      <c r="E95" s="6">
        <v>1.2500000000000001E-2</v>
      </c>
    </row>
    <row r="96" spans="1:5" x14ac:dyDescent="0.25">
      <c r="A96" t="s">
        <v>63</v>
      </c>
      <c r="E96" s="6">
        <v>7.1000000000000004E-3</v>
      </c>
    </row>
    <row r="97" spans="1:5" x14ac:dyDescent="0.25">
      <c r="A97" t="s">
        <v>64</v>
      </c>
      <c r="E97" s="6">
        <v>0.12</v>
      </c>
    </row>
    <row r="99" spans="1:5" x14ac:dyDescent="0.25">
      <c r="A99" s="21" t="s">
        <v>65</v>
      </c>
      <c r="B99" s="21"/>
      <c r="C99" s="21"/>
      <c r="D99" s="21"/>
      <c r="E99" s="21"/>
    </row>
    <row r="100" spans="1:5" x14ac:dyDescent="0.25">
      <c r="A100" s="21" t="s">
        <v>66</v>
      </c>
      <c r="B100" s="21"/>
      <c r="C100" s="21"/>
      <c r="D100" s="21"/>
      <c r="E100" s="18"/>
    </row>
    <row r="101" spans="1:5" x14ac:dyDescent="0.25">
      <c r="A101" s="21" t="s">
        <v>67</v>
      </c>
      <c r="B101" s="21"/>
      <c r="C101" s="21"/>
      <c r="D101" s="21"/>
      <c r="E101" s="21"/>
    </row>
    <row r="102" spans="1:5" x14ac:dyDescent="0.25">
      <c r="A102" s="21" t="s">
        <v>68</v>
      </c>
      <c r="B102" s="21"/>
      <c r="C102" s="21"/>
      <c r="D102" s="21"/>
      <c r="E102" s="21"/>
    </row>
  </sheetData>
  <mergeCells count="5">
    <mergeCell ref="A99:E99"/>
    <mergeCell ref="A100:D100"/>
    <mergeCell ref="A101:E101"/>
    <mergeCell ref="A102:E102"/>
    <mergeCell ref="A8:C8"/>
  </mergeCells>
  <pageMargins left="0.7" right="0.7" top="0.75" bottom="0.75" header="0.3" footer="0.3"/>
  <pageSetup paperSize="9" orientation="portrait" r:id="rId1"/>
  <ignoredErrors>
    <ignoredError sqref="D11:D14 D18 D32:D33 D36:D37 E61 D66:D68 D71:D72 D7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0C9E782CE8834FB50E399BC115145B" ma:contentTypeVersion="12" ma:contentTypeDescription="Create a new document." ma:contentTypeScope="" ma:versionID="9b851d9a498ff3720c148a2b114e6943">
  <xsd:schema xmlns:xsd="http://www.w3.org/2001/XMLSchema" xmlns:xs="http://www.w3.org/2001/XMLSchema" xmlns:p="http://schemas.microsoft.com/office/2006/metadata/properties" xmlns:ns2="9e0d82ad-383c-44b0-97fd-3d9cfbd582db" xmlns:ns3="601baceb-6d4b-4ed5-9888-75648c6e8385" targetNamespace="http://schemas.microsoft.com/office/2006/metadata/properties" ma:root="true" ma:fieldsID="0deaccc0ec62df3a88f1d1f3f11b0f88" ns2:_="" ns3:_="">
    <xsd:import namespace="9e0d82ad-383c-44b0-97fd-3d9cfbd582db"/>
    <xsd:import namespace="601baceb-6d4b-4ed5-9888-75648c6e83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d82ad-383c-44b0-97fd-3d9cfbd58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baceb-6d4b-4ed5-9888-75648c6e83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654656-DC43-4BF8-A9E7-CD52E6B075CC}">
  <ds:schemaRefs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601baceb-6d4b-4ed5-9888-75648c6e8385"/>
    <ds:schemaRef ds:uri="9e0d82ad-383c-44b0-97fd-3d9cfbd582d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4C4F04C-7E4E-4D0D-8B7D-6C4E985A9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0d82ad-383c-44b0-97fd-3d9cfbd582db"/>
    <ds:schemaRef ds:uri="601baceb-6d4b-4ed5-9888-75648c6e83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29089C-26B7-4122-B350-E5AF074CAB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 Kjærbo</dc:creator>
  <cp:lastModifiedBy>Belinda Kjærbo</cp:lastModifiedBy>
  <cp:lastPrinted>2020-10-20T13:10:24Z</cp:lastPrinted>
  <dcterms:created xsi:type="dcterms:W3CDTF">2015-04-23T12:32:16Z</dcterms:created>
  <dcterms:modified xsi:type="dcterms:W3CDTF">2020-10-20T13:22:10Z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0x010100280C9E782CE8834FB50E399BC115145B</vt:lpwstr>
  </property>
  <property fmtid="{D5CDD505-2E9C-101B-9397-08002B2CF9AE}" pid="3" name="AuthorIds_UIVersion_3072">
    <vt:lpwstr>41</vt:lpwstr>
  </property>
</Properties>
</file>